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1800" windowWidth="24240" windowHeight="13740" activeTab="0"/>
  </bookViews>
  <sheets>
    <sheet name="訂單" sheetId="1" r:id="rId1"/>
  </sheets>
  <definedNames>
    <definedName name="_xlnm.Print_Area" localSheetId="0">'訂單'!$B$1:$J$44</definedName>
  </definedNames>
  <calcPr fullCalcOnLoad="1"/>
</workbook>
</file>

<file path=xl/sharedStrings.xml><?xml version="1.0" encoding="utf-8"?>
<sst xmlns="http://schemas.openxmlformats.org/spreadsheetml/2006/main" count="67" uniqueCount="54">
  <si>
    <t>海洋藍</t>
  </si>
  <si>
    <t>櫻花粉</t>
  </si>
  <si>
    <t>微笑橘</t>
  </si>
  <si>
    <t>希望到貨日期：</t>
  </si>
  <si>
    <t>付款方式：</t>
  </si>
  <si>
    <t>1.貨到付款(不需另收手續費)</t>
  </si>
  <si>
    <t>(請填代號)</t>
  </si>
  <si>
    <t>收件人電話：</t>
  </si>
  <si>
    <t>收件人姓名：</t>
  </si>
  <si>
    <t>郵遞區號：</t>
  </si>
  <si>
    <t>型號</t>
  </si>
  <si>
    <t>尊爵黑</t>
  </si>
  <si>
    <t>星鑽灰</t>
  </si>
  <si>
    <t>9909-29</t>
  </si>
  <si>
    <t>9909-27</t>
  </si>
  <si>
    <t>9909-24</t>
  </si>
  <si>
    <t>路易斯皮件有限公司</t>
  </si>
  <si>
    <t>專案活動訂購單</t>
  </si>
  <si>
    <t>※轉帳或匯款者，回傳訂購單時請一併附上轉帳/匯款單！</t>
  </si>
  <si>
    <t>收件人手機：</t>
  </si>
  <si>
    <r>
      <t>專案負責人:</t>
    </r>
    <r>
      <rPr>
        <u val="single"/>
        <sz val="12"/>
        <rFont val="微軟正黑體"/>
        <family val="2"/>
      </rPr>
      <t xml:space="preserve"> </t>
    </r>
  </si>
  <si>
    <r>
      <t>2.ATM轉帳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</si>
  <si>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專案價</t>
  </si>
  <si>
    <t>程勝楠</t>
  </si>
  <si>
    <r>
      <rPr>
        <b/>
        <sz val="12"/>
        <color indexed="10"/>
        <rFont val="微軟正黑體"/>
        <family val="2"/>
      </rPr>
      <t>※本訂單請勿私自轉貼於網路上或私自轉售新品，違者本公司將依法追究其責任，並立即停止該公司所有優惠方案！</t>
    </r>
    <r>
      <rPr>
        <b/>
        <sz val="12"/>
        <rFont val="微軟正黑體"/>
        <family val="2"/>
      </rPr>
      <t xml:space="preserve">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路易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微軟正黑體"/>
        <family val="2"/>
      </rPr>
      <t xml:space="preserve">                                     </t>
    </r>
  </si>
  <si>
    <t>(行名：新光銀行永安分行103 帳號:0949-10-001736-0 戶名:路易斯皮件有限公司)</t>
  </si>
  <si>
    <t>9918-29</t>
  </si>
  <si>
    <t>9918-27</t>
  </si>
  <si>
    <t>電            話：</t>
  </si>
  <si>
    <t>姓              名：</t>
  </si>
  <si>
    <t>手              機：</t>
  </si>
  <si>
    <t>地        址：</t>
  </si>
  <si>
    <t>總         價：</t>
  </si>
  <si>
    <t>(請填寫轉出銀行＆帳號末5碼，範例:12345-台灣銀行)</t>
  </si>
  <si>
    <t>公            司：</t>
  </si>
  <si>
    <t>鑽石黑</t>
  </si>
  <si>
    <t>鈦金銀</t>
  </si>
  <si>
    <t>極光藍</t>
  </si>
  <si>
    <t>蘋果綠</t>
  </si>
  <si>
    <t>魅力咖啡</t>
  </si>
  <si>
    <t>玫瑰粉紫</t>
  </si>
  <si>
    <t>寶石藍</t>
  </si>
  <si>
    <t>8816-18</t>
  </si>
  <si>
    <r>
      <rPr>
        <sz val="12"/>
        <rFont val="微軟正黑體"/>
        <family val="2"/>
      </rPr>
      <t xml:space="preserve">                  8816-18吋&lt;雙防爆拉鍊&gt;登機箱（亮面）           </t>
    </r>
    <r>
      <rPr>
        <sz val="14"/>
        <rFont val="微軟正黑體"/>
        <family val="2"/>
      </rPr>
      <t xml:space="preserve">  </t>
    </r>
  </si>
  <si>
    <r>
      <t>商品資訊請上:http://www.btlewis.com.tw</t>
    </r>
    <r>
      <rPr>
        <b/>
        <sz val="12"/>
        <color indexed="10"/>
        <rFont val="新細明體"/>
        <family val="1"/>
      </rPr>
      <t xml:space="preserve">   如有疑問請洽詢: 04-24612112  或  0938-852183 </t>
    </r>
  </si>
  <si>
    <t>8828-18</t>
  </si>
  <si>
    <t>鋼鐵銀</t>
  </si>
  <si>
    <t>青草綠</t>
  </si>
  <si>
    <t>蘋果紅</t>
  </si>
  <si>
    <t>芭比粉</t>
  </si>
  <si>
    <r>
      <t xml:space="preserve">     9909 系列&lt;鋁框&gt;（霧面）</t>
    </r>
    <r>
      <rPr>
        <sz val="12"/>
        <rFont val="微軟正黑體"/>
        <family val="2"/>
      </rPr>
      <t xml:space="preserve">                      </t>
    </r>
  </si>
  <si>
    <r>
      <t xml:space="preserve">                                                                        9918 系列&lt;鋁框&gt;（亮面）        </t>
    </r>
    <r>
      <rPr>
        <sz val="12"/>
        <rFont val="微軟正黑體"/>
        <family val="2"/>
      </rPr>
      <t>※附不織布防塵套</t>
    </r>
  </si>
  <si>
    <r>
      <t>注意事項：</t>
    </r>
    <r>
      <rPr>
        <sz val="12"/>
        <rFont val="微軟正黑體"/>
        <family val="2"/>
      </rPr>
      <t xml:space="preserve">
專案特惠活動，感謝協助推廣</t>
    </r>
    <r>
      <rPr>
        <b/>
        <sz val="12"/>
        <rFont val="微軟正黑體"/>
        <family val="2"/>
      </rPr>
      <t>(本專案活動限該公司員工享有，親友欲購，煩請員工代訂)</t>
    </r>
    <r>
      <rPr>
        <sz val="12"/>
        <rFont val="微軟正黑體"/>
        <family val="2"/>
      </rPr>
      <t xml:space="preserve">。   
</t>
    </r>
    <r>
      <rPr>
        <sz val="12"/>
        <color indexed="10"/>
        <rFont val="微軟正黑體"/>
        <family val="2"/>
      </rPr>
      <t>專案活動期間:111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10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01</t>
    </r>
    <r>
      <rPr>
        <b/>
        <sz val="12"/>
        <color indexed="10"/>
        <rFont val="微軟正黑體"/>
        <family val="2"/>
      </rPr>
      <t>日起~</t>
    </r>
    <r>
      <rPr>
        <b/>
        <sz val="12"/>
        <color indexed="10"/>
        <rFont val="微軟正黑體"/>
        <family val="2"/>
      </rPr>
      <t>111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10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31</t>
    </r>
    <r>
      <rPr>
        <b/>
        <sz val="12"/>
        <color indexed="10"/>
        <rFont val="微軟正黑體"/>
        <family val="2"/>
      </rPr>
      <t>日止</t>
    </r>
    <r>
      <rPr>
        <sz val="12"/>
        <color indexed="10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                                                                                                                                              請利用專案訂單訂購，</t>
    </r>
    <r>
      <rPr>
        <b/>
        <sz val="12"/>
        <rFont val="微軟正黑體"/>
        <family val="2"/>
      </rPr>
      <t>到貨日為每週二~週六白天時段(恕無法指定到貨時段)</t>
    </r>
    <r>
      <rPr>
        <sz val="12"/>
        <rFont val="微軟正黑體"/>
        <family val="2"/>
      </rPr>
      <t xml:space="preserve">。            
</t>
    </r>
    <r>
      <rPr>
        <b/>
        <sz val="12"/>
        <color indexed="10"/>
        <rFont val="微軟正黑體"/>
        <family val="2"/>
      </rPr>
      <t>訂單請寄至→btlewis@btlewis.com.tw</t>
    </r>
    <r>
      <rPr>
        <b/>
        <sz val="12"/>
        <color indexed="10"/>
        <rFont val="微軟正黑體"/>
        <family val="2"/>
      </rPr>
      <t xml:space="preserve"> 或 傳真 04-24612272</t>
    </r>
    <r>
      <rPr>
        <b/>
        <sz val="12"/>
        <color indexed="10"/>
        <rFont val="微軟正黑體"/>
        <family val="2"/>
      </rPr>
      <t xml:space="preserve"> </t>
    </r>
    <r>
      <rPr>
        <b/>
        <sz val="10"/>
        <color indexed="10"/>
        <rFont val="微軟正黑體"/>
        <family val="2"/>
      </rPr>
      <t>（請務必附上貴公司相關識別證件，如：員工證）</t>
    </r>
    <r>
      <rPr>
        <b/>
        <sz val="10"/>
        <rFont val="微軟正黑體"/>
        <family val="2"/>
      </rPr>
      <t xml:space="preserve"> </t>
    </r>
    <r>
      <rPr>
        <sz val="10"/>
        <rFont val="微軟正黑體"/>
        <family val="2"/>
      </rPr>
      <t xml:space="preserve">                                                                                             　　　　　　　</t>
    </r>
    <r>
      <rPr>
        <sz val="12"/>
        <rFont val="微軟正黑體"/>
        <family val="2"/>
      </rPr>
      <t xml:space="preserve">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下單後1～2個工作天回覆，如有現貨，約3～7個工作天到件(如遇國定假日將順延到件)。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</si>
  <si>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sz val="12"/>
        <rFont val="微軟正黑體"/>
        <family val="2"/>
      </rPr>
      <t xml:space="preserve">                  8828-18吋&lt;拉鍊&gt;多功能前開擴充箱（亮面）           </t>
    </r>
    <r>
      <rPr>
        <sz val="14"/>
        <rFont val="微軟正黑體"/>
        <family val="2"/>
      </rPr>
      <t xml:space="preserve">  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</si>
</sst>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000"/>
    <numFmt numFmtId="195" formatCode="0_);[Red]\(0\)"/>
    <numFmt numFmtId="196" formatCode="[&gt;99999999]0000\-000\-000;000\-000\-000"/>
    <numFmt numFmtId="197" formatCode="[&lt;=99999999]####\-####;\(0#\)\ ####\-####"/>
    <numFmt numFmtId="198" formatCode="[&lt;=99999999]####\-####;0#####\-####"/>
    <numFmt numFmtId="199" formatCode="0#####\-####"/>
    <numFmt numFmtId="200" formatCode="&quot;$&quot;#,##0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name val="微軟正黑體"/>
      <family val="2"/>
    </font>
    <font>
      <u val="single"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11"/>
      <name val="微軟正黑體"/>
      <family val="2"/>
    </font>
    <font>
      <b/>
      <sz val="16"/>
      <name val="微軟正黑體"/>
      <family val="2"/>
    </font>
    <font>
      <sz val="12"/>
      <color indexed="10"/>
      <name val="微軟正黑體"/>
      <family val="2"/>
    </font>
    <font>
      <sz val="12"/>
      <color indexed="12"/>
      <name val="新細明體"/>
      <family val="1"/>
    </font>
    <font>
      <b/>
      <sz val="10"/>
      <color indexed="10"/>
      <name val="微軟正黑體"/>
      <family val="2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26"/>
      <name val="華康行書體"/>
      <family val="4"/>
    </font>
    <font>
      <sz val="14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b/>
      <sz val="12"/>
      <color indexed="9"/>
      <name val="微軟正黑體"/>
      <family val="2"/>
    </font>
    <font>
      <sz val="12"/>
      <color indexed="9"/>
      <name val="標楷體"/>
      <family val="4"/>
    </font>
    <font>
      <sz val="14"/>
      <color indexed="9"/>
      <name val="標楷體"/>
      <family val="4"/>
    </font>
    <font>
      <b/>
      <sz val="12"/>
      <color indexed="10"/>
      <name val="標楷體"/>
      <family val="4"/>
    </font>
    <font>
      <b/>
      <sz val="14"/>
      <color indexed="9"/>
      <name val="標楷體"/>
      <family val="4"/>
    </font>
    <font>
      <b/>
      <i/>
      <sz val="12"/>
      <color indexed="13"/>
      <name val="Broadway"/>
      <family val="5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FF0000"/>
      <name val="微軟正黑體"/>
      <family val="2"/>
    </font>
    <font>
      <b/>
      <sz val="12"/>
      <color theme="0"/>
      <name val="微軟正黑體"/>
      <family val="2"/>
    </font>
    <font>
      <sz val="12"/>
      <color theme="0"/>
      <name val="標楷體"/>
      <family val="4"/>
    </font>
    <font>
      <sz val="14"/>
      <color theme="0"/>
      <name val="標楷體"/>
      <family val="4"/>
    </font>
    <font>
      <b/>
      <sz val="12"/>
      <color rgb="FFFF0000"/>
      <name val="標楷體"/>
      <family val="4"/>
    </font>
    <font>
      <b/>
      <sz val="14"/>
      <color theme="0"/>
      <name val="標楷體"/>
      <family val="4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double"/>
      <right style="medium"/>
      <top style="medium"/>
      <bottom>
        <color indexed="63"/>
      </bottom>
      <diagonal style="thin"/>
    </border>
    <border diagonalUp="1">
      <left style="double"/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 diagonalUp="1">
      <left style="double"/>
      <right style="medium"/>
      <top style="double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2" fillId="0" borderId="1" applyNumberFormat="0" applyFill="0" applyAlignment="0" applyProtection="0"/>
    <xf numFmtId="0" fontId="53" fillId="15" borderId="0" applyNumberFormat="0" applyBorder="0" applyAlignment="0" applyProtection="0"/>
    <xf numFmtId="9" fontId="0" fillId="0" borderId="0" applyFont="0" applyFill="0" applyBorder="0" applyAlignment="0" applyProtection="0"/>
    <xf numFmtId="0" fontId="54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16" borderId="4" applyNumberFormat="0" applyFont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57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8" fillId="22" borderId="2" applyNumberFormat="0" applyAlignment="0" applyProtection="0"/>
    <xf numFmtId="0" fontId="59" fillId="2" borderId="8" applyNumberFormat="0" applyAlignment="0" applyProtection="0"/>
    <xf numFmtId="0" fontId="60" fillId="23" borderId="9" applyNumberFormat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 locked="0"/>
    </xf>
    <xf numFmtId="0" fontId="63" fillId="25" borderId="13" xfId="0" applyFont="1" applyFill="1" applyBorder="1" applyAlignment="1" applyProtection="1">
      <alignment horizontal="center" vertical="center" wrapText="1"/>
      <protection locked="0"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26" borderId="15" xfId="0" applyFont="1" applyFill="1" applyBorder="1" applyAlignment="1" applyProtection="1">
      <alignment horizontal="center"/>
      <protection/>
    </xf>
    <xf numFmtId="0" fontId="64" fillId="26" borderId="0" xfId="0" applyFont="1" applyFill="1" applyBorder="1" applyAlignment="1" applyProtection="1">
      <alignment horizontal="center"/>
      <protection/>
    </xf>
    <xf numFmtId="0" fontId="64" fillId="26" borderId="16" xfId="0" applyFont="1" applyFill="1" applyBorder="1" applyAlignment="1" applyProtection="1">
      <alignment horizontal="center"/>
      <protection/>
    </xf>
    <xf numFmtId="0" fontId="12" fillId="25" borderId="17" xfId="0" applyFont="1" applyFill="1" applyBorder="1" applyAlignment="1" applyProtection="1">
      <alignment horizontal="left"/>
      <protection/>
    </xf>
    <xf numFmtId="0" fontId="12" fillId="25" borderId="18" xfId="0" applyFont="1" applyFill="1" applyBorder="1" applyAlignment="1" applyProtection="1">
      <alignment horizontal="left"/>
      <protection/>
    </xf>
    <xf numFmtId="0" fontId="12" fillId="25" borderId="18" xfId="0" applyFont="1" applyFill="1" applyBorder="1" applyAlignment="1" applyProtection="1">
      <alignment horizontal="right"/>
      <protection/>
    </xf>
    <xf numFmtId="0" fontId="15" fillId="25" borderId="19" xfId="0" applyFont="1" applyFill="1" applyBorder="1" applyAlignment="1" applyProtection="1">
      <alignment horizontal="center" vertical="center"/>
      <protection/>
    </xf>
    <xf numFmtId="0" fontId="15" fillId="25" borderId="20" xfId="0" applyFont="1" applyFill="1" applyBorder="1" applyAlignment="1" applyProtection="1">
      <alignment horizontal="center" vertical="center"/>
      <protection/>
    </xf>
    <xf numFmtId="0" fontId="15" fillId="25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center"/>
      <protection/>
    </xf>
    <xf numFmtId="193" fontId="12" fillId="0" borderId="0" xfId="0" applyNumberFormat="1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horizontal="center" wrapText="1"/>
      <protection/>
    </xf>
    <xf numFmtId="0" fontId="19" fillId="0" borderId="23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center" wrapText="1"/>
      <protection/>
    </xf>
    <xf numFmtId="0" fontId="19" fillId="0" borderId="25" xfId="0" applyFont="1" applyBorder="1" applyAlignment="1" applyProtection="1">
      <alignment horizontal="center" wrapText="1"/>
      <protection/>
    </xf>
    <xf numFmtId="0" fontId="19" fillId="0" borderId="26" xfId="0" applyFont="1" applyBorder="1" applyAlignment="1" applyProtection="1">
      <alignment horizontal="center" wrapText="1"/>
      <protection/>
    </xf>
    <xf numFmtId="0" fontId="65" fillId="0" borderId="0" xfId="0" applyFont="1" applyAlignment="1" applyProtection="1">
      <alignment/>
      <protection/>
    </xf>
    <xf numFmtId="0" fontId="20" fillId="0" borderId="27" xfId="0" applyFont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12" fillId="0" borderId="29" xfId="0" applyFont="1" applyBorder="1" applyAlignment="1" applyProtection="1">
      <alignment horizontal="center" wrapText="1"/>
      <protection/>
    </xf>
    <xf numFmtId="0" fontId="12" fillId="0" borderId="30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19" fillId="0" borderId="31" xfId="0" applyFont="1" applyBorder="1" applyAlignment="1" applyProtection="1">
      <alignment horizontal="center" wrapText="1"/>
      <protection/>
    </xf>
    <xf numFmtId="0" fontId="19" fillId="0" borderId="32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0" fontId="67" fillId="27" borderId="0" xfId="0" applyFont="1" applyFill="1" applyAlignment="1" applyProtection="1">
      <alignment horizontal="center" vertical="center" wrapText="1"/>
      <protection/>
    </xf>
    <xf numFmtId="0" fontId="68" fillId="0" borderId="0" xfId="0" applyFont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33" xfId="0" applyFont="1" applyBorder="1" applyAlignment="1" applyProtection="1">
      <alignment horizontal="center" wrapText="1"/>
      <protection locked="0"/>
    </xf>
    <xf numFmtId="0" fontId="19" fillId="0" borderId="34" xfId="0" applyFont="1" applyBorder="1" applyAlignment="1" applyProtection="1">
      <alignment horizontal="center" wrapText="1"/>
      <protection locked="0"/>
    </xf>
    <xf numFmtId="0" fontId="19" fillId="0" borderId="23" xfId="0" applyFont="1" applyBorder="1" applyAlignment="1" applyProtection="1">
      <alignment horizontal="center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21" fillId="0" borderId="38" xfId="0" applyNumberFormat="1" applyFont="1" applyBorder="1" applyAlignment="1" applyProtection="1">
      <alignment horizont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49" fontId="15" fillId="0" borderId="41" xfId="45" applyNumberFormat="1" applyFont="1" applyBorder="1" applyAlignment="1" applyProtection="1">
      <alignment horizontal="center"/>
      <protection locked="0"/>
    </xf>
    <xf numFmtId="49" fontId="15" fillId="0" borderId="42" xfId="45" applyNumberFormat="1" applyFont="1" applyBorder="1" applyAlignment="1" applyProtection="1">
      <alignment horizontal="center"/>
      <protection locked="0"/>
    </xf>
    <xf numFmtId="0" fontId="18" fillId="28" borderId="43" xfId="0" applyFont="1" applyFill="1" applyBorder="1" applyAlignment="1" applyProtection="1">
      <alignment horizontal="center"/>
      <protection/>
    </xf>
    <xf numFmtId="0" fontId="18" fillId="28" borderId="44" xfId="0" applyFont="1" applyFill="1" applyBorder="1" applyAlignment="1" applyProtection="1">
      <alignment horizontal="center"/>
      <protection/>
    </xf>
    <xf numFmtId="0" fontId="18" fillId="28" borderId="45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 wrapText="1"/>
      <protection/>
    </xf>
    <xf numFmtId="0" fontId="19" fillId="0" borderId="47" xfId="0" applyFont="1" applyFill="1" applyBorder="1" applyAlignment="1" applyProtection="1">
      <alignment horizontal="center" wrapText="1"/>
      <protection/>
    </xf>
    <xf numFmtId="0" fontId="19" fillId="0" borderId="48" xfId="0" applyFont="1" applyFill="1" applyBorder="1" applyAlignment="1" applyProtection="1">
      <alignment horizontal="center" wrapText="1"/>
      <protection/>
    </xf>
    <xf numFmtId="0" fontId="19" fillId="0" borderId="49" xfId="0" applyFont="1" applyFill="1" applyBorder="1" applyAlignment="1" applyProtection="1">
      <alignment horizontal="center" wrapText="1"/>
      <protection/>
    </xf>
    <xf numFmtId="0" fontId="19" fillId="0" borderId="50" xfId="0" applyFont="1" applyFill="1" applyBorder="1" applyAlignment="1" applyProtection="1">
      <alignment horizontal="center" wrapText="1"/>
      <protection/>
    </xf>
    <xf numFmtId="0" fontId="19" fillId="0" borderId="51" xfId="0" applyFont="1" applyFill="1" applyBorder="1" applyAlignment="1" applyProtection="1">
      <alignment horizontal="center" wrapText="1"/>
      <protection/>
    </xf>
    <xf numFmtId="0" fontId="19" fillId="0" borderId="46" xfId="0" applyFont="1" applyBorder="1" applyAlignment="1" applyProtection="1">
      <alignment horizontal="center" wrapText="1"/>
      <protection/>
    </xf>
    <xf numFmtId="0" fontId="19" fillId="0" borderId="47" xfId="0" applyFont="1" applyBorder="1" applyAlignment="1" applyProtection="1">
      <alignment horizontal="center" wrapText="1"/>
      <protection/>
    </xf>
    <xf numFmtId="0" fontId="19" fillId="0" borderId="50" xfId="0" applyFont="1" applyBorder="1" applyAlignment="1" applyProtection="1">
      <alignment horizontal="center" wrapText="1"/>
      <protection/>
    </xf>
    <xf numFmtId="0" fontId="19" fillId="0" borderId="51" xfId="0" applyFont="1" applyBorder="1" applyAlignment="1" applyProtection="1">
      <alignment horizontal="center" wrapText="1"/>
      <protection/>
    </xf>
    <xf numFmtId="199" fontId="15" fillId="0" borderId="41" xfId="0" applyNumberFormat="1" applyFont="1" applyBorder="1" applyAlignment="1" applyProtection="1">
      <alignment horizontal="left"/>
      <protection locked="0"/>
    </xf>
    <xf numFmtId="0" fontId="19" fillId="0" borderId="52" xfId="0" applyFont="1" applyBorder="1" applyAlignment="1" applyProtection="1">
      <alignment horizontal="center"/>
      <protection/>
    </xf>
    <xf numFmtId="0" fontId="19" fillId="0" borderId="53" xfId="0" applyFont="1" applyBorder="1" applyAlignment="1" applyProtection="1">
      <alignment horizontal="center"/>
      <protection/>
    </xf>
    <xf numFmtId="0" fontId="18" fillId="28" borderId="43" xfId="0" applyFont="1" applyFill="1" applyBorder="1" applyAlignment="1" applyProtection="1">
      <alignment horizontal="left"/>
      <protection/>
    </xf>
    <xf numFmtId="0" fontId="18" fillId="28" borderId="44" xfId="0" applyFont="1" applyFill="1" applyBorder="1" applyAlignment="1" applyProtection="1">
      <alignment horizontal="left"/>
      <protection/>
    </xf>
    <xf numFmtId="0" fontId="18" fillId="28" borderId="45" xfId="0" applyFont="1" applyFill="1" applyBorder="1" applyAlignment="1" applyProtection="1">
      <alignment horizontal="left"/>
      <protection/>
    </xf>
    <xf numFmtId="0" fontId="18" fillId="28" borderId="19" xfId="0" applyFont="1" applyFill="1" applyBorder="1" applyAlignment="1" applyProtection="1">
      <alignment horizontal="center"/>
      <protection/>
    </xf>
    <xf numFmtId="0" fontId="18" fillId="28" borderId="35" xfId="0" applyFont="1" applyFill="1" applyBorder="1" applyAlignment="1" applyProtection="1">
      <alignment horizontal="center"/>
      <protection/>
    </xf>
    <xf numFmtId="0" fontId="18" fillId="28" borderId="54" xfId="0" applyFont="1" applyFill="1" applyBorder="1" applyAlignment="1" applyProtection="1">
      <alignment horizont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194" fontId="15" fillId="0" borderId="56" xfId="0" applyNumberFormat="1" applyFont="1" applyBorder="1" applyAlignment="1" applyProtection="1">
      <alignment horizontal="center"/>
      <protection locked="0"/>
    </xf>
    <xf numFmtId="49" fontId="15" fillId="0" borderId="41" xfId="45" applyNumberFormat="1" applyFont="1" applyBorder="1" applyAlignment="1" applyProtection="1">
      <alignment horizontal="left"/>
      <protection locked="0"/>
    </xf>
    <xf numFmtId="49" fontId="15" fillId="0" borderId="0" xfId="45" applyNumberFormat="1" applyFont="1" applyBorder="1" applyAlignment="1" applyProtection="1">
      <alignment horizontal="left"/>
      <protection/>
    </xf>
    <xf numFmtId="200" fontId="14" fillId="0" borderId="57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0" fontId="15" fillId="25" borderId="17" xfId="0" applyFont="1" applyFill="1" applyBorder="1" applyAlignment="1" applyProtection="1">
      <alignment horizontal="left" vertical="center" wrapText="1"/>
      <protection/>
    </xf>
    <xf numFmtId="0" fontId="15" fillId="25" borderId="18" xfId="0" applyFont="1" applyFill="1" applyBorder="1" applyAlignment="1" applyProtection="1">
      <alignment horizontal="left" vertical="center" wrapText="1"/>
      <protection/>
    </xf>
    <xf numFmtId="0" fontId="15" fillId="25" borderId="59" xfId="0" applyFont="1" applyFill="1" applyBorder="1" applyAlignment="1" applyProtection="1">
      <alignment horizontal="left" vertical="center" wrapText="1"/>
      <protection/>
    </xf>
    <xf numFmtId="0" fontId="25" fillId="0" borderId="15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16" fillId="0" borderId="39" xfId="0" applyFont="1" applyBorder="1" applyAlignment="1" applyProtection="1">
      <alignment vertical="center"/>
      <protection/>
    </xf>
    <xf numFmtId="49" fontId="23" fillId="0" borderId="39" xfId="45" applyNumberFormat="1" applyFont="1" applyBorder="1" applyAlignment="1" applyProtection="1">
      <alignment horizontal="center"/>
      <protection/>
    </xf>
    <xf numFmtId="0" fontId="63" fillId="0" borderId="41" xfId="0" applyFont="1" applyBorder="1" applyAlignment="1" applyProtection="1">
      <alignment horizontal="center" wrapText="1"/>
      <protection locked="0"/>
    </xf>
    <xf numFmtId="193" fontId="63" fillId="0" borderId="57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vertical="top" shrinkToFit="1"/>
      <protection/>
    </xf>
    <xf numFmtId="0" fontId="19" fillId="0" borderId="16" xfId="0" applyFont="1" applyBorder="1" applyAlignment="1" applyProtection="1">
      <alignment horizontal="left" vertical="top" shrinkToFit="1"/>
      <protection/>
    </xf>
    <xf numFmtId="195" fontId="63" fillId="0" borderId="56" xfId="0" applyNumberFormat="1" applyFont="1" applyBorder="1" applyAlignment="1" applyProtection="1">
      <alignment horizontal="center"/>
      <protection locked="0"/>
    </xf>
    <xf numFmtId="0" fontId="64" fillId="26" borderId="19" xfId="0" applyFont="1" applyFill="1" applyBorder="1" applyAlignment="1" applyProtection="1">
      <alignment horizontal="center"/>
      <protection/>
    </xf>
    <xf numFmtId="0" fontId="64" fillId="26" borderId="35" xfId="0" applyFont="1" applyFill="1" applyBorder="1" applyAlignment="1" applyProtection="1">
      <alignment horizontal="center"/>
      <protection/>
    </xf>
    <xf numFmtId="0" fontId="64" fillId="26" borderId="54" xfId="0" applyFont="1" applyFill="1" applyBorder="1" applyAlignment="1" applyProtection="1">
      <alignment horizontal="center"/>
      <protection/>
    </xf>
    <xf numFmtId="0" fontId="64" fillId="26" borderId="15" xfId="0" applyFont="1" applyFill="1" applyBorder="1" applyAlignment="1" applyProtection="1">
      <alignment horizontal="center"/>
      <protection/>
    </xf>
    <xf numFmtId="0" fontId="64" fillId="26" borderId="0" xfId="0" applyFont="1" applyFill="1" applyBorder="1" applyAlignment="1" applyProtection="1">
      <alignment horizontal="center"/>
      <protection/>
    </xf>
    <xf numFmtId="0" fontId="64" fillId="26" borderId="16" xfId="0" applyFont="1" applyFill="1" applyBorder="1" applyAlignment="1" applyProtection="1">
      <alignment horizontal="center"/>
      <protection/>
    </xf>
    <xf numFmtId="49" fontId="27" fillId="0" borderId="36" xfId="0" applyNumberFormat="1" applyFont="1" applyBorder="1" applyAlignment="1" applyProtection="1">
      <alignment horizont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locked="0"/>
    </xf>
    <xf numFmtId="0" fontId="16" fillId="25" borderId="18" xfId="0" applyFont="1" applyFill="1" applyBorder="1" applyAlignment="1" applyProtection="1">
      <alignment horizontal="center"/>
      <protection/>
    </xf>
    <xf numFmtId="0" fontId="16" fillId="25" borderId="59" xfId="0" applyFont="1" applyFill="1" applyBorder="1" applyAlignment="1" applyProtection="1">
      <alignment horizontal="center"/>
      <protection/>
    </xf>
    <xf numFmtId="0" fontId="16" fillId="0" borderId="61" xfId="0" applyFont="1" applyBorder="1" applyAlignment="1" applyProtection="1">
      <alignment horizontal="left" vertical="center" wrapText="1"/>
      <protection/>
    </xf>
    <xf numFmtId="0" fontId="16" fillId="0" borderId="58" xfId="0" applyFont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18" fillId="29" borderId="43" xfId="0" applyFont="1" applyFill="1" applyBorder="1" applyAlignment="1" applyProtection="1">
      <alignment horizontal="left"/>
      <protection/>
    </xf>
    <xf numFmtId="0" fontId="18" fillId="29" borderId="44" xfId="0" applyFont="1" applyFill="1" applyBorder="1" applyAlignment="1" applyProtection="1">
      <alignment horizontal="left"/>
      <protection/>
    </xf>
    <xf numFmtId="0" fontId="18" fillId="29" borderId="45" xfId="0" applyFont="1" applyFill="1" applyBorder="1" applyAlignment="1" applyProtection="1">
      <alignment horizontal="left"/>
      <protection/>
    </xf>
    <xf numFmtId="0" fontId="12" fillId="29" borderId="22" xfId="0" applyFont="1" applyFill="1" applyBorder="1" applyAlignment="1" applyProtection="1">
      <alignment horizontal="center" wrapText="1"/>
      <protection/>
    </xf>
    <xf numFmtId="0" fontId="12" fillId="29" borderId="23" xfId="0" applyFont="1" applyFill="1" applyBorder="1" applyAlignment="1" applyProtection="1">
      <alignment horizontal="center" wrapText="1"/>
      <protection/>
    </xf>
    <xf numFmtId="0" fontId="19" fillId="29" borderId="23" xfId="0" applyFont="1" applyFill="1" applyBorder="1" applyAlignment="1" applyProtection="1">
      <alignment horizontal="center" wrapText="1"/>
      <protection/>
    </xf>
    <xf numFmtId="0" fontId="19" fillId="29" borderId="25" xfId="0" applyFont="1" applyFill="1" applyBorder="1" applyAlignment="1" applyProtection="1">
      <alignment horizontal="center" wrapText="1"/>
      <protection/>
    </xf>
    <xf numFmtId="0" fontId="19" fillId="29" borderId="63" xfId="0" applyFont="1" applyFill="1" applyBorder="1" applyAlignment="1" applyProtection="1">
      <alignment horizontal="center" wrapText="1"/>
      <protection/>
    </xf>
    <xf numFmtId="0" fontId="19" fillId="29" borderId="24" xfId="0" applyFont="1" applyFill="1" applyBorder="1" applyAlignment="1" applyProtection="1">
      <alignment horizontal="center" wrapText="1"/>
      <protection/>
    </xf>
    <xf numFmtId="0" fontId="19" fillId="29" borderId="64" xfId="0" applyFont="1" applyFill="1" applyBorder="1" applyAlignment="1" applyProtection="1">
      <alignment horizontal="center"/>
      <protection/>
    </xf>
    <xf numFmtId="0" fontId="20" fillId="29" borderId="28" xfId="0" applyFont="1" applyFill="1" applyBorder="1" applyAlignment="1" applyProtection="1">
      <alignment horizontal="center" wrapText="1"/>
      <protection/>
    </xf>
    <xf numFmtId="0" fontId="28" fillId="29" borderId="11" xfId="0" applyFont="1" applyFill="1" applyBorder="1" applyAlignment="1" applyProtection="1">
      <alignment horizontal="center" vertical="center" wrapText="1"/>
      <protection/>
    </xf>
    <xf numFmtId="0" fontId="0" fillId="29" borderId="53" xfId="0" applyFill="1" applyBorder="1" applyAlignment="1" applyProtection="1">
      <alignment horizontal="center"/>
      <protection/>
    </xf>
    <xf numFmtId="0" fontId="63" fillId="29" borderId="11" xfId="0" applyFont="1" applyFill="1" applyBorder="1" applyAlignment="1" applyProtection="1">
      <alignment horizontal="center" vertical="center" wrapText="1"/>
      <protection/>
    </xf>
    <xf numFmtId="0" fontId="63" fillId="29" borderId="6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1038225</xdr:colOff>
      <xdr:row>32</xdr:row>
      <xdr:rowOff>76200</xdr:rowOff>
    </xdr:to>
    <xdr:sp>
      <xdr:nvSpPr>
        <xdr:cNvPr id="1" name="爆炸: 十四角 4"/>
        <xdr:cNvSpPr>
          <a:spLocks/>
        </xdr:cNvSpPr>
      </xdr:nvSpPr>
      <xdr:spPr>
        <a:xfrm>
          <a:off x="609600" y="9210675"/>
          <a:ext cx="1038225" cy="323850"/>
        </a:xfrm>
        <a:prstGeom prst="irregularSeal2">
          <a:avLst/>
        </a:prstGeom>
        <a:solidFill>
          <a:srgbClr val="FF00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SheetLayoutView="100" workbookViewId="0" topLeftCell="A1">
      <selection activeCell="G5" sqref="G5:J5"/>
    </sheetView>
  </sheetViews>
  <sheetFormatPr defaultColWidth="8.75390625" defaultRowHeight="16.5"/>
  <cols>
    <col min="1" max="1" width="8.00390625" style="7" customWidth="1"/>
    <col min="2" max="2" width="16.625" style="8" customWidth="1"/>
    <col min="3" max="3" width="15.625" style="8" customWidth="1"/>
    <col min="4" max="4" width="10.50390625" style="8" customWidth="1"/>
    <col min="5" max="6" width="10.625" style="8" customWidth="1"/>
    <col min="7" max="10" width="10.50390625" style="8" customWidth="1"/>
    <col min="11" max="11" width="15.625" style="8" customWidth="1"/>
    <col min="12" max="16384" width="8.75390625" style="8" customWidth="1"/>
  </cols>
  <sheetData>
    <row r="1" spans="2:10" ht="17.25">
      <c r="B1" s="111" t="s">
        <v>16</v>
      </c>
      <c r="C1" s="112"/>
      <c r="D1" s="112"/>
      <c r="E1" s="112"/>
      <c r="F1" s="112"/>
      <c r="G1" s="112"/>
      <c r="H1" s="112"/>
      <c r="I1" s="112"/>
      <c r="J1" s="113"/>
    </row>
    <row r="2" spans="2:10" ht="9" customHeight="1">
      <c r="B2" s="9"/>
      <c r="C2" s="10"/>
      <c r="D2" s="10"/>
      <c r="E2" s="10"/>
      <c r="F2" s="10"/>
      <c r="G2" s="10"/>
      <c r="H2" s="10"/>
      <c r="I2" s="10"/>
      <c r="J2" s="11"/>
    </row>
    <row r="3" spans="2:10" ht="17.25">
      <c r="B3" s="114" t="s">
        <v>17</v>
      </c>
      <c r="C3" s="115"/>
      <c r="D3" s="115"/>
      <c r="E3" s="115"/>
      <c r="F3" s="115"/>
      <c r="G3" s="115"/>
      <c r="H3" s="115"/>
      <c r="I3" s="115"/>
      <c r="J3" s="116"/>
    </row>
    <row r="4" spans="2:10" ht="19.5" thickBot="1">
      <c r="B4" s="12"/>
      <c r="C4" s="13"/>
      <c r="D4" s="13"/>
      <c r="E4" s="13"/>
      <c r="F4" s="13"/>
      <c r="G4" s="14" t="s">
        <v>20</v>
      </c>
      <c r="H4" s="120" t="s">
        <v>23</v>
      </c>
      <c r="I4" s="120"/>
      <c r="J4" s="121"/>
    </row>
    <row r="5" spans="2:10" ht="27" customHeight="1">
      <c r="B5" s="15" t="s">
        <v>34</v>
      </c>
      <c r="C5" s="117"/>
      <c r="D5" s="117"/>
      <c r="E5" s="60" t="s">
        <v>29</v>
      </c>
      <c r="F5" s="60"/>
      <c r="G5" s="61"/>
      <c r="H5" s="61"/>
      <c r="I5" s="61"/>
      <c r="J5" s="62"/>
    </row>
    <row r="6" spans="2:10" ht="27" customHeight="1" thickBot="1">
      <c r="B6" s="16" t="s">
        <v>28</v>
      </c>
      <c r="C6" s="63"/>
      <c r="D6" s="63"/>
      <c r="E6" s="64" t="s">
        <v>30</v>
      </c>
      <c r="F6" s="64"/>
      <c r="G6" s="65"/>
      <c r="H6" s="65"/>
      <c r="I6" s="65"/>
      <c r="J6" s="66"/>
    </row>
    <row r="7" spans="2:10" ht="24.75" customHeight="1" thickTop="1">
      <c r="B7" s="17" t="s">
        <v>8</v>
      </c>
      <c r="C7" s="67"/>
      <c r="D7" s="67"/>
      <c r="E7" s="67"/>
      <c r="F7" s="67"/>
      <c r="G7" s="67"/>
      <c r="H7" s="67"/>
      <c r="I7" s="67"/>
      <c r="J7" s="68"/>
    </row>
    <row r="8" spans="2:10" ht="24.75" customHeight="1">
      <c r="B8" s="17" t="s">
        <v>7</v>
      </c>
      <c r="C8" s="82"/>
      <c r="D8" s="82"/>
      <c r="E8" s="91" t="s">
        <v>19</v>
      </c>
      <c r="F8" s="91"/>
      <c r="G8" s="118"/>
      <c r="H8" s="118"/>
      <c r="I8" s="118"/>
      <c r="J8" s="119"/>
    </row>
    <row r="9" spans="2:10" ht="24.75" customHeight="1">
      <c r="B9" s="17" t="s">
        <v>9</v>
      </c>
      <c r="C9" s="92"/>
      <c r="D9" s="92"/>
      <c r="E9" s="18"/>
      <c r="F9" s="18"/>
      <c r="G9" s="19"/>
      <c r="H9" s="19"/>
      <c r="I9" s="18"/>
      <c r="J9" s="20"/>
    </row>
    <row r="10" spans="2:10" ht="24.75" customHeight="1">
      <c r="B10" s="17" t="s">
        <v>31</v>
      </c>
      <c r="C10" s="93"/>
      <c r="D10" s="93"/>
      <c r="E10" s="93"/>
      <c r="F10" s="93"/>
      <c r="G10" s="93"/>
      <c r="H10" s="93"/>
      <c r="I10" s="93"/>
      <c r="J10" s="20"/>
    </row>
    <row r="11" spans="2:10" ht="9" customHeight="1">
      <c r="B11" s="17"/>
      <c r="C11" s="94"/>
      <c r="D11" s="94"/>
      <c r="E11" s="94"/>
      <c r="F11" s="94"/>
      <c r="G11" s="94"/>
      <c r="H11" s="94"/>
      <c r="I11" s="94"/>
      <c r="J11" s="20"/>
    </row>
    <row r="12" spans="2:10" ht="5.25" customHeight="1" thickBot="1">
      <c r="B12" s="16"/>
      <c r="C12" s="105"/>
      <c r="D12" s="105"/>
      <c r="E12" s="105"/>
      <c r="F12" s="105"/>
      <c r="G12" s="105"/>
      <c r="H12" s="105"/>
      <c r="I12" s="105"/>
      <c r="J12" s="21"/>
    </row>
    <row r="13" spans="2:10" ht="24.75" customHeight="1" thickTop="1">
      <c r="B13" s="22" t="s">
        <v>32</v>
      </c>
      <c r="C13" s="95">
        <f>SUM(A:A)</f>
        <v>0</v>
      </c>
      <c r="D13" s="95"/>
      <c r="E13" s="18"/>
      <c r="F13" s="97" t="s">
        <v>3</v>
      </c>
      <c r="G13" s="97"/>
      <c r="H13" s="107"/>
      <c r="I13" s="107"/>
      <c r="J13" s="20"/>
    </row>
    <row r="14" spans="2:10" ht="24.75" customHeight="1">
      <c r="B14" s="22" t="s">
        <v>4</v>
      </c>
      <c r="C14" s="110"/>
      <c r="D14" s="110"/>
      <c r="E14" s="18" t="s">
        <v>6</v>
      </c>
      <c r="F14" s="18"/>
      <c r="G14" s="18"/>
      <c r="H14" s="23"/>
      <c r="I14" s="23"/>
      <c r="J14" s="20"/>
    </row>
    <row r="15" spans="2:10" ht="15" customHeight="1">
      <c r="B15" s="24"/>
      <c r="C15" s="96" t="s">
        <v>5</v>
      </c>
      <c r="D15" s="96"/>
      <c r="E15" s="96"/>
      <c r="F15" s="18"/>
      <c r="G15" s="96"/>
      <c r="H15" s="96"/>
      <c r="I15" s="96"/>
      <c r="J15" s="20"/>
    </row>
    <row r="16" spans="2:10" ht="16.5" customHeight="1">
      <c r="B16" s="24"/>
      <c r="C16" s="25" t="s">
        <v>21</v>
      </c>
      <c r="D16" s="106"/>
      <c r="E16" s="106"/>
      <c r="F16" s="106"/>
      <c r="G16" s="108" t="s">
        <v>33</v>
      </c>
      <c r="H16" s="108"/>
      <c r="I16" s="108"/>
      <c r="J16" s="109"/>
    </row>
    <row r="17" spans="2:10" ht="15" customHeight="1">
      <c r="B17" s="24"/>
      <c r="C17" s="96" t="s">
        <v>25</v>
      </c>
      <c r="D17" s="96"/>
      <c r="E17" s="96"/>
      <c r="F17" s="96"/>
      <c r="G17" s="96"/>
      <c r="H17" s="96"/>
      <c r="I17" s="96"/>
      <c r="J17" s="20"/>
    </row>
    <row r="18" spans="2:10" ht="19.5" thickBot="1">
      <c r="B18" s="26"/>
      <c r="C18" s="104" t="s">
        <v>18</v>
      </c>
      <c r="D18" s="104"/>
      <c r="E18" s="104"/>
      <c r="F18" s="104"/>
      <c r="G18" s="104"/>
      <c r="H18" s="104"/>
      <c r="I18" s="104"/>
      <c r="J18" s="21"/>
    </row>
    <row r="19" spans="1:13" s="28" customFormat="1" ht="102" customHeight="1" thickTop="1">
      <c r="A19" s="27"/>
      <c r="B19" s="122" t="s">
        <v>52</v>
      </c>
      <c r="C19" s="123"/>
      <c r="D19" s="123"/>
      <c r="E19" s="123"/>
      <c r="F19" s="123"/>
      <c r="G19" s="123"/>
      <c r="H19" s="123"/>
      <c r="I19" s="123"/>
      <c r="J19" s="124"/>
      <c r="M19" s="29"/>
    </row>
    <row r="20" spans="1:10" s="28" customFormat="1" ht="18" customHeight="1">
      <c r="A20" s="27"/>
      <c r="B20" s="101" t="s">
        <v>44</v>
      </c>
      <c r="C20" s="102"/>
      <c r="D20" s="102"/>
      <c r="E20" s="102"/>
      <c r="F20" s="102"/>
      <c r="G20" s="102"/>
      <c r="H20" s="102"/>
      <c r="I20" s="102"/>
      <c r="J20" s="103"/>
    </row>
    <row r="21" spans="1:10" s="28" customFormat="1" ht="120" customHeight="1" thickBot="1">
      <c r="A21" s="27"/>
      <c r="B21" s="98" t="s">
        <v>24</v>
      </c>
      <c r="C21" s="99"/>
      <c r="D21" s="99"/>
      <c r="E21" s="99"/>
      <c r="F21" s="99"/>
      <c r="G21" s="99"/>
      <c r="H21" s="99"/>
      <c r="I21" s="99"/>
      <c r="J21" s="100"/>
    </row>
    <row r="22" ht="4.5" customHeight="1" thickBot="1"/>
    <row r="23" spans="1:10" ht="18" customHeight="1" thickBot="1">
      <c r="A23" s="30"/>
      <c r="B23" s="85" t="s">
        <v>51</v>
      </c>
      <c r="C23" s="86"/>
      <c r="D23" s="86"/>
      <c r="E23" s="86"/>
      <c r="F23" s="86"/>
      <c r="G23" s="86"/>
      <c r="H23" s="86"/>
      <c r="I23" s="86"/>
      <c r="J23" s="87"/>
    </row>
    <row r="24" spans="1:10" ht="16.5" customHeight="1" thickTop="1">
      <c r="A24" s="30"/>
      <c r="B24" s="31" t="s">
        <v>10</v>
      </c>
      <c r="C24" s="32" t="s">
        <v>22</v>
      </c>
      <c r="D24" s="33" t="s">
        <v>40</v>
      </c>
      <c r="E24" s="34" t="s">
        <v>41</v>
      </c>
      <c r="F24" s="33" t="s">
        <v>37</v>
      </c>
      <c r="G24" s="35" t="s">
        <v>36</v>
      </c>
      <c r="H24" s="33" t="s">
        <v>39</v>
      </c>
      <c r="I24" s="33" t="s">
        <v>38</v>
      </c>
      <c r="J24" s="36" t="s">
        <v>35</v>
      </c>
    </row>
    <row r="25" spans="1:12" s="40" customFormat="1" ht="19.5" customHeight="1">
      <c r="A25" s="37">
        <f>L25*(SUM(D25:J25))</f>
        <v>0</v>
      </c>
      <c r="B25" s="38" t="s">
        <v>26</v>
      </c>
      <c r="C25" s="39">
        <v>3700</v>
      </c>
      <c r="D25" s="1"/>
      <c r="E25" s="1"/>
      <c r="F25" s="1"/>
      <c r="G25" s="1"/>
      <c r="H25" s="1"/>
      <c r="I25" s="1"/>
      <c r="J25" s="3"/>
      <c r="L25" s="41">
        <f>IF((SUM(D25:J26)+SUM(D38:H39))&gt;0,3500,3700)</f>
        <v>3700</v>
      </c>
    </row>
    <row r="26" spans="1:12" s="40" customFormat="1" ht="19.5" customHeight="1" thickBot="1">
      <c r="A26" s="37">
        <f>L26*(SUM(D26:J26))</f>
        <v>0</v>
      </c>
      <c r="B26" s="42" t="s">
        <v>27</v>
      </c>
      <c r="C26" s="43">
        <v>3470</v>
      </c>
      <c r="D26" s="2"/>
      <c r="E26" s="2"/>
      <c r="F26" s="2"/>
      <c r="G26" s="2"/>
      <c r="H26" s="2"/>
      <c r="I26" s="2"/>
      <c r="J26" s="6"/>
      <c r="L26" s="41">
        <f>IF((SUM(D25:J26)+SUM(D38:H39))&gt;0,3270,3470)</f>
        <v>3470</v>
      </c>
    </row>
    <row r="27" spans="1:9" s="40" customFormat="1" ht="3.75" customHeight="1" thickBot="1">
      <c r="A27" s="37">
        <f>C27*(SUM(D27:J27))</f>
        <v>0</v>
      </c>
      <c r="B27" s="44"/>
      <c r="C27" s="44"/>
      <c r="D27" s="45"/>
      <c r="E27" s="45"/>
      <c r="F27" s="46"/>
      <c r="G27" s="46"/>
      <c r="H27" s="45"/>
      <c r="I27" s="47"/>
    </row>
    <row r="28" spans="1:10" ht="18" customHeight="1" thickBot="1">
      <c r="A28" s="37"/>
      <c r="B28" s="125"/>
      <c r="C28" s="126"/>
      <c r="D28" s="126"/>
      <c r="E28" s="126"/>
      <c r="F28" s="126"/>
      <c r="G28" s="126"/>
      <c r="H28" s="126"/>
      <c r="I28" s="126"/>
      <c r="J28" s="127"/>
    </row>
    <row r="29" spans="1:13" ht="16.5" customHeight="1" thickTop="1">
      <c r="A29" s="37"/>
      <c r="B29" s="128"/>
      <c r="C29" s="129"/>
      <c r="D29" s="130"/>
      <c r="E29" s="131"/>
      <c r="F29" s="132"/>
      <c r="G29" s="130"/>
      <c r="H29" s="133"/>
      <c r="I29" s="130"/>
      <c r="J29" s="134"/>
      <c r="K29" s="37"/>
      <c r="L29" s="37"/>
      <c r="M29" s="37"/>
    </row>
    <row r="30" spans="1:13" s="40" customFormat="1" ht="19.5" customHeight="1" thickBot="1">
      <c r="A30" s="37">
        <f>L30*(SUM(D30:J30))</f>
        <v>0</v>
      </c>
      <c r="B30" s="135"/>
      <c r="C30" s="136"/>
      <c r="D30" s="138"/>
      <c r="E30" s="138"/>
      <c r="F30" s="138"/>
      <c r="G30" s="138"/>
      <c r="H30" s="138"/>
      <c r="I30" s="139"/>
      <c r="J30" s="137"/>
      <c r="K30" s="37"/>
      <c r="L30" s="41">
        <v>3200</v>
      </c>
      <c r="M30" s="37"/>
    </row>
    <row r="31" spans="1:9" s="40" customFormat="1" ht="3.75" customHeight="1" thickBot="1">
      <c r="A31" s="37"/>
      <c r="B31" s="44"/>
      <c r="C31" s="44"/>
      <c r="D31" s="45"/>
      <c r="E31" s="45"/>
      <c r="F31" s="46"/>
      <c r="G31" s="46"/>
      <c r="H31" s="45"/>
      <c r="I31" s="47"/>
    </row>
    <row r="32" spans="1:10" ht="19.5" thickBot="1">
      <c r="A32" s="37"/>
      <c r="B32" s="88" t="s">
        <v>53</v>
      </c>
      <c r="C32" s="89"/>
      <c r="D32" s="89"/>
      <c r="E32" s="89"/>
      <c r="F32" s="89"/>
      <c r="G32" s="89"/>
      <c r="H32" s="89"/>
      <c r="I32" s="89"/>
      <c r="J32" s="90"/>
    </row>
    <row r="33" spans="1:14" ht="16.5">
      <c r="A33" s="37"/>
      <c r="B33" s="48" t="s">
        <v>10</v>
      </c>
      <c r="C33" s="49" t="s">
        <v>22</v>
      </c>
      <c r="D33" s="50" t="s">
        <v>48</v>
      </c>
      <c r="E33" s="51" t="s">
        <v>46</v>
      </c>
      <c r="F33" s="50" t="s">
        <v>35</v>
      </c>
      <c r="G33" s="50" t="s">
        <v>49</v>
      </c>
      <c r="H33" s="52" t="s">
        <v>41</v>
      </c>
      <c r="I33" s="50" t="s">
        <v>47</v>
      </c>
      <c r="J33" s="83"/>
      <c r="K33" s="37"/>
      <c r="L33" s="37"/>
      <c r="M33" s="37"/>
      <c r="N33" s="37"/>
    </row>
    <row r="34" spans="1:14" ht="19.5" customHeight="1" thickBot="1">
      <c r="A34" s="37">
        <f>M34*(SUM(G34))+L34*(SUM(H34:I34))+L34*(SUM(D34:F34))</f>
        <v>0</v>
      </c>
      <c r="B34" s="53" t="s">
        <v>45</v>
      </c>
      <c r="C34" s="43">
        <v>2300</v>
      </c>
      <c r="D34" s="56"/>
      <c r="E34" s="57"/>
      <c r="F34" s="56"/>
      <c r="G34" s="56"/>
      <c r="H34" s="58"/>
      <c r="I34" s="56"/>
      <c r="J34" s="84"/>
      <c r="K34" s="54" t="str">
        <f>IF((SUM(D25:J26)+SUM(D37:H38))&gt;0,"符合優惠價","不符合優惠價")</f>
        <v>不符合優惠價</v>
      </c>
      <c r="L34" s="41">
        <f>IF((SUM(D25:J26)+SUM(D38:H39))&gt;0,2100,2300)</f>
        <v>2300</v>
      </c>
      <c r="M34" s="37">
        <f>IF((SUM(D25:J26)+SUM(D38:H39))&gt;0,1980,2300)</f>
        <v>2300</v>
      </c>
      <c r="N34" s="37"/>
    </row>
    <row r="35" ht="3.75" customHeight="1" thickBot="1">
      <c r="A35" s="37"/>
    </row>
    <row r="36" spans="1:10" ht="19.5" thickBot="1">
      <c r="A36" s="37"/>
      <c r="B36" s="69" t="s">
        <v>50</v>
      </c>
      <c r="C36" s="70"/>
      <c r="D36" s="70"/>
      <c r="E36" s="70"/>
      <c r="F36" s="70"/>
      <c r="G36" s="70"/>
      <c r="H36" s="70"/>
      <c r="I36" s="70"/>
      <c r="J36" s="71"/>
    </row>
    <row r="37" spans="1:10" ht="17.25" thickTop="1">
      <c r="A37" s="37"/>
      <c r="B37" s="31" t="s">
        <v>10</v>
      </c>
      <c r="C37" s="32" t="s">
        <v>22</v>
      </c>
      <c r="D37" s="33" t="s">
        <v>11</v>
      </c>
      <c r="E37" s="33" t="s">
        <v>1</v>
      </c>
      <c r="F37" s="33" t="s">
        <v>12</v>
      </c>
      <c r="G37" s="33" t="s">
        <v>0</v>
      </c>
      <c r="H37" s="33" t="s">
        <v>2</v>
      </c>
      <c r="I37" s="72"/>
      <c r="J37" s="73"/>
    </row>
    <row r="38" spans="1:12" ht="19.5" customHeight="1">
      <c r="A38" s="37">
        <f>L38*(SUM(D38:H38))</f>
        <v>0</v>
      </c>
      <c r="B38" s="38" t="s">
        <v>13</v>
      </c>
      <c r="C38" s="39">
        <v>3470</v>
      </c>
      <c r="D38" s="1"/>
      <c r="E38" s="1"/>
      <c r="F38" s="59"/>
      <c r="G38" s="59"/>
      <c r="H38" s="1"/>
      <c r="I38" s="74"/>
      <c r="J38" s="75"/>
      <c r="L38" s="41">
        <f>IF((SUM(D25:J26)+SUM(D38:H39))&gt;0,3270,3470)</f>
        <v>3470</v>
      </c>
    </row>
    <row r="39" spans="1:12" ht="19.5" customHeight="1">
      <c r="A39" s="37">
        <f>L39*(SUM(D39:H39))</f>
        <v>0</v>
      </c>
      <c r="B39" s="38" t="s">
        <v>14</v>
      </c>
      <c r="C39" s="39">
        <v>3200</v>
      </c>
      <c r="D39" s="1"/>
      <c r="E39" s="1"/>
      <c r="F39" s="1"/>
      <c r="G39" s="1"/>
      <c r="H39" s="1"/>
      <c r="I39" s="74"/>
      <c r="J39" s="75"/>
      <c r="K39" s="40"/>
      <c r="L39" s="41">
        <f>IF((SUM(D25:J26)+SUM(D38:H39))&gt;0,3000,3200)</f>
        <v>3200</v>
      </c>
    </row>
    <row r="40" spans="1:12" ht="19.5" customHeight="1" thickBot="1">
      <c r="A40" s="37">
        <f>L40*(SUM(D40:H40))</f>
        <v>0</v>
      </c>
      <c r="B40" s="42" t="s">
        <v>15</v>
      </c>
      <c r="C40" s="43">
        <v>2920</v>
      </c>
      <c r="D40" s="5"/>
      <c r="E40" s="4"/>
      <c r="F40" s="4"/>
      <c r="G40" s="4"/>
      <c r="H40" s="2"/>
      <c r="I40" s="76"/>
      <c r="J40" s="77"/>
      <c r="K40" s="40"/>
      <c r="L40" s="41">
        <v>2920</v>
      </c>
    </row>
    <row r="41" spans="1:12" ht="3.75" customHeight="1" thickBot="1">
      <c r="A41" s="37"/>
      <c r="K41" s="40"/>
      <c r="L41" s="37"/>
    </row>
    <row r="42" spans="1:10" ht="19.5" thickBot="1">
      <c r="A42" s="37"/>
      <c r="B42" s="69" t="s">
        <v>43</v>
      </c>
      <c r="C42" s="70"/>
      <c r="D42" s="70"/>
      <c r="E42" s="70"/>
      <c r="F42" s="70"/>
      <c r="G42" s="70"/>
      <c r="H42" s="70"/>
      <c r="I42" s="70"/>
      <c r="J42" s="71"/>
    </row>
    <row r="43" spans="1:10" ht="17.25" thickTop="1">
      <c r="A43" s="37"/>
      <c r="B43" s="31" t="s">
        <v>10</v>
      </c>
      <c r="C43" s="32" t="s">
        <v>22</v>
      </c>
      <c r="D43" s="33" t="s">
        <v>40</v>
      </c>
      <c r="E43" s="33" t="s">
        <v>37</v>
      </c>
      <c r="F43" s="35" t="s">
        <v>36</v>
      </c>
      <c r="G43" s="33" t="s">
        <v>39</v>
      </c>
      <c r="H43" s="33" t="s">
        <v>38</v>
      </c>
      <c r="I43" s="78"/>
      <c r="J43" s="79"/>
    </row>
    <row r="44" spans="1:12" ht="19.5" customHeight="1" thickBot="1">
      <c r="A44" s="37">
        <f>L44*(SUM(D44:H44))</f>
        <v>0</v>
      </c>
      <c r="B44" s="42" t="s">
        <v>42</v>
      </c>
      <c r="C44" s="43">
        <v>1980</v>
      </c>
      <c r="D44" s="2"/>
      <c r="E44" s="2"/>
      <c r="F44" s="2"/>
      <c r="G44" s="2"/>
      <c r="H44" s="2"/>
      <c r="I44" s="80"/>
      <c r="J44" s="81"/>
      <c r="K44" s="54" t="str">
        <f>IF((SUM(D30:I30)+SUM(D25:J26)+SUM(D38:H40))&gt;0,"符合加購價","不符合加購價")</f>
        <v>不符合加購價</v>
      </c>
      <c r="L44" s="55">
        <f>IF((SUM(D30:I30)+SUM(D25:J26)+SUM(D38:H40))&gt;0,1580,1980)</f>
        <v>1980</v>
      </c>
    </row>
  </sheetData>
  <sheetProtection password="E8D7" sheet="1" selectLockedCells="1"/>
  <mergeCells count="39">
    <mergeCell ref="B23:J23"/>
    <mergeCell ref="C17:I17"/>
    <mergeCell ref="C14:D14"/>
    <mergeCell ref="G15:I15"/>
    <mergeCell ref="B1:J1"/>
    <mergeCell ref="B3:J3"/>
    <mergeCell ref="C5:D5"/>
    <mergeCell ref="G8:J8"/>
    <mergeCell ref="H4:J4"/>
    <mergeCell ref="B19:J19"/>
    <mergeCell ref="B21:J21"/>
    <mergeCell ref="B20:J20"/>
    <mergeCell ref="C18:I18"/>
    <mergeCell ref="C12:I12"/>
    <mergeCell ref="D16:F16"/>
    <mergeCell ref="H13:I13"/>
    <mergeCell ref="G16:J16"/>
    <mergeCell ref="C9:D9"/>
    <mergeCell ref="C10:I10"/>
    <mergeCell ref="C11:I11"/>
    <mergeCell ref="C13:D13"/>
    <mergeCell ref="C15:E15"/>
    <mergeCell ref="F13:G13"/>
    <mergeCell ref="B36:J36"/>
    <mergeCell ref="I37:J40"/>
    <mergeCell ref="B42:J42"/>
    <mergeCell ref="I43:J44"/>
    <mergeCell ref="C8:D8"/>
    <mergeCell ref="J33:J34"/>
    <mergeCell ref="B28:J28"/>
    <mergeCell ref="J29:J30"/>
    <mergeCell ref="B32:J32"/>
    <mergeCell ref="E8:F8"/>
    <mergeCell ref="E5:F5"/>
    <mergeCell ref="G5:J5"/>
    <mergeCell ref="C6:D6"/>
    <mergeCell ref="E6:F6"/>
    <mergeCell ref="G6:J6"/>
    <mergeCell ref="C7:J7"/>
  </mergeCells>
  <printOptions horizontalCentered="1" verticalCentered="1"/>
  <pageMargins left="0.3937007874015748" right="0.3937007874015748" top="0.5905511811023623" bottom="0.1968503937007874" header="0.1968503937007874" footer="0.1968503937007874"/>
  <pageSetup horizontalDpi="600" verticalDpi="600" orientation="portrait" paperSize="9" scale="84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2022-09-19T10:27:38Z</cp:lastPrinted>
  <dcterms:created xsi:type="dcterms:W3CDTF">2009-10-28T01:17:41Z</dcterms:created>
  <dcterms:modified xsi:type="dcterms:W3CDTF">2022-09-23T06:38:10Z</dcterms:modified>
  <cp:category/>
  <cp:version/>
  <cp:contentType/>
  <cp:contentStatus/>
</cp:coreProperties>
</file>